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e5f938bd47cc11d/Documents/2024-2025/Série Élite/Senior/Déclaration des points/"/>
    </mc:Choice>
  </mc:AlternateContent>
  <xr:revisionPtr revIDLastSave="262" documentId="13_ncr:1_{726470F0-8A0B-4054-B3FC-963318E64797}" xr6:coauthVersionLast="47" xr6:coauthVersionMax="47" xr10:uidLastSave="{57EC3A1E-DC80-47CA-BD8C-57C020028CCA}"/>
  <bookViews>
    <workbookView xWindow="-120" yWindow="-120" windowWidth="29040" windowHeight="15720" xr2:uid="{5AAD8621-8E95-49EE-AC14-65EBE2630E0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7" i="1" l="1"/>
  <c r="AS7" i="1"/>
  <c r="AT13" i="1"/>
  <c r="AS13" i="1"/>
  <c r="Y12" i="1"/>
  <c r="AT12" i="1" s="1"/>
  <c r="AO8" i="1"/>
  <c r="AC8" i="1"/>
  <c r="U8" i="1"/>
  <c r="AT8" i="1" s="1"/>
  <c r="AK9" i="1"/>
  <c r="AK7" i="1"/>
  <c r="AK14" i="1"/>
  <c r="AK11" i="1"/>
  <c r="AT11" i="1" s="1"/>
  <c r="AK13" i="1"/>
  <c r="AG13" i="1"/>
  <c r="Y15" i="1"/>
  <c r="AT15" i="1" s="1"/>
  <c r="Y14" i="1"/>
  <c r="AC11" i="1"/>
  <c r="U14" i="1"/>
  <c r="U7" i="1"/>
  <c r="E9" i="1"/>
  <c r="AT9" i="1" s="1"/>
  <c r="E7" i="1"/>
  <c r="I7" i="1"/>
  <c r="M7" i="1"/>
  <c r="Q10" i="1"/>
  <c r="M10" i="1"/>
  <c r="I10" i="1"/>
  <c r="AT14" i="1" l="1"/>
  <c r="AT10" i="1"/>
</calcChain>
</file>

<file path=xl/sharedStrings.xml><?xml version="1.0" encoding="utf-8"?>
<sst xmlns="http://schemas.openxmlformats.org/spreadsheetml/2006/main" count="142" uniqueCount="63">
  <si>
    <t># d'équipes</t>
  </si>
  <si>
    <t># de victoires</t>
  </si>
  <si>
    <t>Position</t>
  </si>
  <si>
    <t xml:space="preserve">Points </t>
  </si>
  <si>
    <t>Demi-finaliste A</t>
  </si>
  <si>
    <t>Gagnant A</t>
  </si>
  <si>
    <t>Chaque victoire = 50 points</t>
  </si>
  <si>
    <t>Afin de prendre le nombre d’équipes inscrites au tournoi en considération, le total des points accumulés par tournoi sera multiplié par le coefficient 1.χ où χ représente le nombre d’équipes participantes.</t>
  </si>
  <si>
    <t>Les équipes ont la responsabilité de « déclarer » leurs propres points en remplissant ce formulaire. Les résultats soumis par les organisateurs des tournois serviront uniquement à valider les informations transmises par les équipes en cas d’erreur.</t>
  </si>
  <si>
    <t>Format ABCD</t>
  </si>
  <si>
    <t>Format Sections (pools)</t>
  </si>
  <si>
    <t>1000 points</t>
  </si>
  <si>
    <t>Format avec finale bronze(consolation)</t>
  </si>
  <si>
    <r>
      <t>3</t>
    </r>
    <r>
      <rPr>
        <i/>
        <vertAlign val="superscript"/>
        <sz val="11"/>
        <color rgb="FF222222"/>
        <rFont val="Calibri"/>
        <family val="2"/>
        <scheme val="minor"/>
      </rPr>
      <t>ième</t>
    </r>
    <r>
      <rPr>
        <i/>
        <sz val="11"/>
        <color rgb="FF222222"/>
        <rFont val="Calibri"/>
        <family val="2"/>
        <scheme val="minor"/>
      </rPr>
      <t xml:space="preserve"> et 4</t>
    </r>
    <r>
      <rPr>
        <i/>
        <vertAlign val="superscript"/>
        <sz val="11"/>
        <color rgb="FF222222"/>
        <rFont val="Calibri"/>
        <family val="2"/>
        <scheme val="minor"/>
      </rPr>
      <t>ième</t>
    </r>
    <r>
      <rPr>
        <i/>
        <sz val="11"/>
        <color rgb="FF222222"/>
        <rFont val="Calibri"/>
        <family val="2"/>
        <scheme val="minor"/>
      </rPr>
      <t> : perdants de la demi finale</t>
    </r>
  </si>
  <si>
    <t>Finaliste A</t>
  </si>
  <si>
    <t>500 points</t>
  </si>
  <si>
    <r>
      <t>1</t>
    </r>
    <r>
      <rPr>
        <vertAlign val="superscript"/>
        <sz val="11"/>
        <color rgb="FF222222"/>
        <rFont val="Calibri"/>
        <family val="2"/>
        <scheme val="minor"/>
      </rPr>
      <t>er</t>
    </r>
    <r>
      <rPr>
        <sz val="11"/>
        <color rgb="FF222222"/>
        <rFont val="Calibri"/>
        <family val="2"/>
        <scheme val="minor"/>
      </rPr>
      <t> position</t>
    </r>
  </si>
  <si>
    <t>250 points</t>
  </si>
  <si>
    <r>
      <t>2</t>
    </r>
    <r>
      <rPr>
        <vertAlign val="superscript"/>
        <sz val="11"/>
        <color rgb="FF222222"/>
        <rFont val="Calibri"/>
        <family val="2"/>
        <scheme val="minor"/>
      </rPr>
      <t>ième</t>
    </r>
    <r>
      <rPr>
        <sz val="11"/>
        <color rgb="FF222222"/>
        <rFont val="Calibri"/>
        <family val="2"/>
        <scheme val="minor"/>
      </rPr>
      <t> position</t>
    </r>
  </si>
  <si>
    <t>Gagnant B</t>
  </si>
  <si>
    <r>
      <t>3</t>
    </r>
    <r>
      <rPr>
        <vertAlign val="superscript"/>
        <sz val="11"/>
        <color rgb="FF222222"/>
        <rFont val="Calibri"/>
        <family val="2"/>
        <scheme val="minor"/>
      </rPr>
      <t>ième</t>
    </r>
    <r>
      <rPr>
        <sz val="11"/>
        <color rgb="FF222222"/>
        <rFont val="Calibri"/>
        <family val="2"/>
        <scheme val="minor"/>
      </rPr>
      <t> position</t>
    </r>
  </si>
  <si>
    <t>Finaliste B</t>
  </si>
  <si>
    <r>
      <t>4</t>
    </r>
    <r>
      <rPr>
        <vertAlign val="superscript"/>
        <sz val="11"/>
        <color rgb="FF222222"/>
        <rFont val="Calibri"/>
        <family val="2"/>
        <scheme val="minor"/>
      </rPr>
      <t>ième</t>
    </r>
    <r>
      <rPr>
        <sz val="11"/>
        <color rgb="FF222222"/>
        <rFont val="Calibri"/>
        <family val="2"/>
        <scheme val="minor"/>
      </rPr>
      <t> position</t>
    </r>
  </si>
  <si>
    <t>Demi-finaliste B</t>
  </si>
  <si>
    <t>125 points</t>
  </si>
  <si>
    <t>Quart de finale</t>
  </si>
  <si>
    <t>Gagnant C</t>
  </si>
  <si>
    <t>Finaliste C</t>
  </si>
  <si>
    <t>Demi-finaliste C</t>
  </si>
  <si>
    <t>60 points</t>
  </si>
  <si>
    <t>Gagnant D</t>
  </si>
  <si>
    <t>Finaliste D</t>
  </si>
  <si>
    <t>*Curling Québec pourra modifier le barème des points si la formule de jeu pour un tournoi reconnu n’est pas l’un des deux formats standard soit : « A-B-C-D » ou sections (pools). Le cas échéant, le maximum de points accordés à l’équipe championne ne dépassera jamais 1000 points (+ les points par victoire).</t>
  </si>
  <si>
    <t>Points</t>
  </si>
  <si>
    <t>Total points</t>
  </si>
  <si>
    <t>*Dans le cas du Challenge Nord-ouest Air Creebec/Agnico eagle, les gagnant de la consollation recevera 100 points et le finaliste de la consolation recevera 50 points</t>
  </si>
  <si>
    <t>Denis Jolin</t>
  </si>
  <si>
    <t>Balai de Cuivre 23-25 février 2024</t>
  </si>
  <si>
    <t>Classique Agnico Eagle 14-17 mars 2024</t>
  </si>
  <si>
    <t>Classement senior masculin 2024</t>
  </si>
  <si>
    <t>Skins game Molson Noranda 19-21 avril 2024</t>
  </si>
  <si>
    <t>Sylvain Bellavance</t>
  </si>
  <si>
    <t>-</t>
  </si>
  <si>
    <t>Tournoi Senior Trois-Rivières 11-14 janvier 2024</t>
  </si>
  <si>
    <t>Pierre Chayer</t>
  </si>
  <si>
    <t>Tournoi Equinox VMR 22-24 avril 2024</t>
  </si>
  <si>
    <t>Gagnant consolation</t>
  </si>
  <si>
    <t>Martin Lavoie</t>
  </si>
  <si>
    <t>Finaliste consolation</t>
  </si>
  <si>
    <t>Capital Curling Fall open 27-29 septembre 2024</t>
  </si>
  <si>
    <t>Martin Patry</t>
  </si>
  <si>
    <t>Daniel Élie</t>
  </si>
  <si>
    <t>Tournoi Senior de Québec 27-29 septembre 2024</t>
  </si>
  <si>
    <t>Invitation Valleyfield 26-29 septembre 2024</t>
  </si>
  <si>
    <t>Finaliste</t>
  </si>
  <si>
    <t>Robert Desjardins</t>
  </si>
  <si>
    <t>Tournoi Senior ouvert Laval 4-6 octobre 2024</t>
  </si>
  <si>
    <t>Demi-finalistes B</t>
  </si>
  <si>
    <t>François Roberge</t>
  </si>
  <si>
    <t>Gagnant</t>
  </si>
  <si>
    <t>Capital Curling Fall Classic 11-13 octobre 2024</t>
  </si>
  <si>
    <t>Tom Wharry</t>
  </si>
  <si>
    <t>Challenge Nord-Ouest Air Creeboec / Agnico Eagle 31 octobre - 2 novembre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</si>
</sst>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595D64"/>
      <name val="Arial"/>
      <family val="2"/>
    </font>
    <font>
      <b/>
      <u/>
      <sz val="11"/>
      <color rgb="FF222222"/>
      <name val="Calibri"/>
      <family val="2"/>
      <scheme val="minor"/>
    </font>
    <font>
      <sz val="11"/>
      <color rgb="FF222222"/>
      <name val="Calibri"/>
      <family val="2"/>
      <scheme val="minor"/>
    </font>
    <font>
      <i/>
      <sz val="11"/>
      <color rgb="FF222222"/>
      <name val="Calibri"/>
      <family val="2"/>
      <scheme val="minor"/>
    </font>
    <font>
      <i/>
      <vertAlign val="superscript"/>
      <sz val="11"/>
      <color rgb="FF222222"/>
      <name val="Calibri"/>
      <family val="2"/>
      <scheme val="minor"/>
    </font>
    <font>
      <vertAlign val="superscript"/>
      <sz val="11"/>
      <color rgb="FF222222"/>
      <name val="Calibri"/>
      <family val="2"/>
      <scheme val="minor"/>
    </font>
    <font>
      <sz val="14"/>
      <color rgb="FF595D64"/>
      <name val="Arial"/>
      <family val="2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0" fillId="0" borderId="7" xfId="0" applyBorder="1"/>
    <xf numFmtId="0" fontId="3" fillId="4" borderId="0" xfId="0" applyFont="1" applyFill="1" applyAlignment="1">
      <alignment vertical="center" wrapText="1"/>
    </xf>
    <xf numFmtId="0" fontId="0" fillId="6" borderId="7" xfId="0" applyFill="1" applyBorder="1"/>
    <xf numFmtId="0" fontId="4" fillId="0" borderId="0" xfId="0" applyFont="1" applyAlignment="1">
      <alignment horizontal="center" vertical="center" wrapText="1"/>
    </xf>
    <xf numFmtId="1" fontId="0" fillId="0" borderId="7" xfId="0" applyNumberFormat="1" applyBorder="1" applyAlignment="1">
      <alignment horizontal="center"/>
    </xf>
    <xf numFmtId="1" fontId="0" fillId="0" borderId="7" xfId="0" applyNumberFormat="1" applyBorder="1"/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CDEFF-E27E-4942-84B4-8123B15D293A}">
  <sheetPr>
    <pageSetUpPr fitToPage="1"/>
  </sheetPr>
  <dimension ref="A2:AT44"/>
  <sheetViews>
    <sheetView tabSelected="1" topLeftCell="AF1" zoomScale="70" zoomScaleNormal="70" workbookViewId="0">
      <selection activeCell="AX11" sqref="AX11"/>
    </sheetView>
  </sheetViews>
  <sheetFormatPr baseColWidth="10" defaultColWidth="8.85546875" defaultRowHeight="15" x14ac:dyDescent="0.25"/>
  <cols>
    <col min="1" max="1" width="21.28515625" customWidth="1"/>
    <col min="2" max="2" width="9.85546875" customWidth="1"/>
    <col min="3" max="3" width="8.7109375" customWidth="1"/>
    <col min="4" max="4" width="19.7109375" customWidth="1"/>
    <col min="5" max="5" width="8.7109375" customWidth="1"/>
    <col min="6" max="6" width="10.140625" customWidth="1"/>
    <col min="7" max="7" width="8.85546875" customWidth="1"/>
    <col min="8" max="8" width="19.7109375" customWidth="1"/>
    <col min="9" max="9" width="8.85546875" customWidth="1"/>
    <col min="10" max="10" width="10.140625" customWidth="1"/>
    <col min="12" max="12" width="20" customWidth="1"/>
    <col min="14" max="14" width="10.140625" customWidth="1"/>
    <col min="15" max="15" width="8.85546875" customWidth="1"/>
    <col min="16" max="16" width="20" customWidth="1"/>
    <col min="17" max="17" width="8.85546875" customWidth="1"/>
    <col min="18" max="18" width="10.140625" customWidth="1"/>
    <col min="19" max="19" width="8.85546875" customWidth="1"/>
    <col min="20" max="20" width="20.140625" customWidth="1"/>
    <col min="21" max="21" width="8.85546875" customWidth="1"/>
    <col min="22" max="23" width="10.28515625" customWidth="1"/>
    <col min="24" max="24" width="20.28515625" customWidth="1"/>
    <col min="25" max="25" width="8.85546875" customWidth="1"/>
    <col min="26" max="27" width="10.28515625" customWidth="1"/>
    <col min="28" max="28" width="20.28515625" customWidth="1"/>
    <col min="29" max="29" width="8.85546875" customWidth="1"/>
    <col min="30" max="31" width="10.28515625" customWidth="1"/>
    <col min="32" max="32" width="20.28515625" customWidth="1"/>
    <col min="33" max="33" width="8.85546875" customWidth="1"/>
    <col min="34" max="35" width="10.28515625" customWidth="1"/>
    <col min="36" max="36" width="20.28515625" customWidth="1"/>
    <col min="37" max="37" width="8.85546875" customWidth="1"/>
    <col min="38" max="39" width="10.28515625" customWidth="1"/>
    <col min="40" max="40" width="20.28515625" customWidth="1"/>
    <col min="41" max="41" width="8.85546875" customWidth="1"/>
    <col min="42" max="43" width="10.28515625" customWidth="1"/>
    <col min="44" max="44" width="20.28515625" customWidth="1"/>
    <col min="45" max="45" width="8.85546875" customWidth="1"/>
    <col min="46" max="46" width="17.7109375" customWidth="1"/>
  </cols>
  <sheetData>
    <row r="2" spans="1:46" ht="15" customHeight="1" x14ac:dyDescent="0.25">
      <c r="B2" s="16" t="s">
        <v>39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</row>
    <row r="3" spans="1:46" ht="15" customHeight="1" x14ac:dyDescent="0.2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</row>
    <row r="4" spans="1:46" ht="14.45" customHeight="1" x14ac:dyDescent="0.25">
      <c r="B4" s="49" t="s">
        <v>43</v>
      </c>
      <c r="C4" s="49"/>
      <c r="D4" s="49"/>
      <c r="E4" s="49"/>
      <c r="F4" s="30" t="s">
        <v>37</v>
      </c>
      <c r="G4" s="31"/>
      <c r="H4" s="31"/>
      <c r="I4" s="32"/>
      <c r="J4" s="36" t="s">
        <v>38</v>
      </c>
      <c r="K4" s="37"/>
      <c r="L4" s="37"/>
      <c r="M4" s="38"/>
      <c r="N4" s="30" t="s">
        <v>40</v>
      </c>
      <c r="O4" s="31"/>
      <c r="P4" s="31"/>
      <c r="Q4" s="32"/>
      <c r="R4" s="50" t="s">
        <v>45</v>
      </c>
      <c r="S4" s="50"/>
      <c r="T4" s="50"/>
      <c r="U4" s="50"/>
      <c r="V4" s="30" t="s">
        <v>53</v>
      </c>
      <c r="W4" s="31"/>
      <c r="X4" s="31"/>
      <c r="Y4" s="32"/>
      <c r="Z4" s="36" t="s">
        <v>52</v>
      </c>
      <c r="AA4" s="37"/>
      <c r="AB4" s="37"/>
      <c r="AC4" s="38"/>
      <c r="AD4" s="30" t="s">
        <v>49</v>
      </c>
      <c r="AE4" s="31"/>
      <c r="AF4" s="31"/>
      <c r="AG4" s="32"/>
      <c r="AH4" s="36" t="s">
        <v>56</v>
      </c>
      <c r="AI4" s="37"/>
      <c r="AJ4" s="37"/>
      <c r="AK4" s="38"/>
      <c r="AL4" s="30" t="s">
        <v>60</v>
      </c>
      <c r="AM4" s="31"/>
      <c r="AN4" s="31"/>
      <c r="AO4" s="32"/>
      <c r="AP4" s="63" t="s">
        <v>62</v>
      </c>
      <c r="AQ4" s="64"/>
      <c r="AR4" s="64"/>
      <c r="AS4" s="65"/>
      <c r="AT4" s="48" t="s">
        <v>34</v>
      </c>
    </row>
    <row r="5" spans="1:46" x14ac:dyDescent="0.25">
      <c r="B5" s="49"/>
      <c r="C5" s="49"/>
      <c r="D5" s="49"/>
      <c r="E5" s="49"/>
      <c r="F5" s="33"/>
      <c r="G5" s="34"/>
      <c r="H5" s="34"/>
      <c r="I5" s="35"/>
      <c r="J5" s="39"/>
      <c r="K5" s="40"/>
      <c r="L5" s="40"/>
      <c r="M5" s="41"/>
      <c r="N5" s="33"/>
      <c r="O5" s="34"/>
      <c r="P5" s="34"/>
      <c r="Q5" s="35"/>
      <c r="R5" s="50"/>
      <c r="S5" s="50"/>
      <c r="T5" s="50"/>
      <c r="U5" s="50"/>
      <c r="V5" s="33"/>
      <c r="W5" s="34"/>
      <c r="X5" s="34"/>
      <c r="Y5" s="35"/>
      <c r="Z5" s="39"/>
      <c r="AA5" s="40"/>
      <c r="AB5" s="40"/>
      <c r="AC5" s="41"/>
      <c r="AD5" s="33"/>
      <c r="AE5" s="34"/>
      <c r="AF5" s="34"/>
      <c r="AG5" s="35"/>
      <c r="AH5" s="39"/>
      <c r="AI5" s="40"/>
      <c r="AJ5" s="40"/>
      <c r="AK5" s="41"/>
      <c r="AL5" s="33"/>
      <c r="AM5" s="34"/>
      <c r="AN5" s="34"/>
      <c r="AO5" s="35"/>
      <c r="AP5" s="66"/>
      <c r="AQ5" s="67"/>
      <c r="AR5" s="67"/>
      <c r="AS5" s="68"/>
      <c r="AT5" s="48"/>
    </row>
    <row r="6" spans="1:46" ht="30" x14ac:dyDescent="0.25">
      <c r="B6" s="1" t="s">
        <v>0</v>
      </c>
      <c r="C6" s="1" t="s">
        <v>1</v>
      </c>
      <c r="D6" s="2" t="s">
        <v>2</v>
      </c>
      <c r="E6" s="2" t="s">
        <v>3</v>
      </c>
      <c r="F6" s="1" t="s">
        <v>0</v>
      </c>
      <c r="G6" s="1" t="s">
        <v>1</v>
      </c>
      <c r="H6" s="2" t="s">
        <v>2</v>
      </c>
      <c r="I6" s="2" t="s">
        <v>3</v>
      </c>
      <c r="J6" s="1" t="s">
        <v>0</v>
      </c>
      <c r="K6" s="1" t="s">
        <v>1</v>
      </c>
      <c r="L6" s="2" t="s">
        <v>2</v>
      </c>
      <c r="M6" s="2" t="s">
        <v>33</v>
      </c>
      <c r="N6" s="1" t="s">
        <v>0</v>
      </c>
      <c r="O6" s="1" t="s">
        <v>1</v>
      </c>
      <c r="P6" s="2" t="s">
        <v>2</v>
      </c>
      <c r="Q6" s="2" t="s">
        <v>33</v>
      </c>
      <c r="R6" s="1" t="s">
        <v>0</v>
      </c>
      <c r="S6" s="1" t="s">
        <v>1</v>
      </c>
      <c r="T6" s="2" t="s">
        <v>2</v>
      </c>
      <c r="U6" s="2" t="s">
        <v>33</v>
      </c>
      <c r="V6" s="1" t="s">
        <v>0</v>
      </c>
      <c r="W6" s="1" t="s">
        <v>1</v>
      </c>
      <c r="X6" s="2" t="s">
        <v>2</v>
      </c>
      <c r="Y6" s="2" t="s">
        <v>33</v>
      </c>
      <c r="Z6" s="1" t="s">
        <v>0</v>
      </c>
      <c r="AA6" s="1" t="s">
        <v>1</v>
      </c>
      <c r="AB6" s="2" t="s">
        <v>2</v>
      </c>
      <c r="AC6" s="2" t="s">
        <v>33</v>
      </c>
      <c r="AD6" s="1" t="s">
        <v>0</v>
      </c>
      <c r="AE6" s="1" t="s">
        <v>1</v>
      </c>
      <c r="AF6" s="2" t="s">
        <v>2</v>
      </c>
      <c r="AG6" s="2" t="s">
        <v>33</v>
      </c>
      <c r="AH6" s="1" t="s">
        <v>0</v>
      </c>
      <c r="AI6" s="1" t="s">
        <v>1</v>
      </c>
      <c r="AJ6" s="2" t="s">
        <v>2</v>
      </c>
      <c r="AK6" s="2" t="s">
        <v>33</v>
      </c>
      <c r="AL6" s="1" t="s">
        <v>0</v>
      </c>
      <c r="AM6" s="1" t="s">
        <v>1</v>
      </c>
      <c r="AN6" s="2" t="s">
        <v>2</v>
      </c>
      <c r="AO6" s="2" t="s">
        <v>33</v>
      </c>
      <c r="AP6" s="1" t="s">
        <v>0</v>
      </c>
      <c r="AQ6" s="1" t="s">
        <v>1</v>
      </c>
      <c r="AR6" s="2" t="s">
        <v>2</v>
      </c>
      <c r="AS6" s="2" t="s">
        <v>33</v>
      </c>
      <c r="AT6" s="12"/>
    </row>
    <row r="7" spans="1:46" x14ac:dyDescent="0.25">
      <c r="A7" t="s">
        <v>41</v>
      </c>
      <c r="B7" s="3">
        <v>12</v>
      </c>
      <c r="C7" s="3">
        <v>1</v>
      </c>
      <c r="D7" s="3" t="s">
        <v>4</v>
      </c>
      <c r="E7" s="3">
        <f>350*1.12</f>
        <v>392.00000000000006</v>
      </c>
      <c r="F7" s="3">
        <v>42</v>
      </c>
      <c r="G7" s="3">
        <v>6</v>
      </c>
      <c r="H7" s="3" t="s">
        <v>5</v>
      </c>
      <c r="I7" s="3">
        <f>1300*1.42</f>
        <v>1846</v>
      </c>
      <c r="J7" s="3">
        <v>38</v>
      </c>
      <c r="K7" s="3">
        <v>2</v>
      </c>
      <c r="L7" s="3" t="s">
        <v>42</v>
      </c>
      <c r="M7" s="3">
        <f>100*1.38</f>
        <v>138</v>
      </c>
      <c r="N7" s="3"/>
      <c r="O7" s="3"/>
      <c r="P7" s="3"/>
      <c r="Q7" s="3"/>
      <c r="R7" s="3">
        <v>24</v>
      </c>
      <c r="S7" s="3">
        <v>5</v>
      </c>
      <c r="T7" s="3" t="s">
        <v>46</v>
      </c>
      <c r="U7" s="3">
        <f>350*1.24</f>
        <v>434</v>
      </c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>
        <v>14</v>
      </c>
      <c r="AI7" s="3">
        <v>3</v>
      </c>
      <c r="AJ7" s="3" t="s">
        <v>5</v>
      </c>
      <c r="AK7" s="3">
        <f>1150*1.14</f>
        <v>1311</v>
      </c>
      <c r="AL7" s="3"/>
      <c r="AM7" s="3"/>
      <c r="AN7" s="3"/>
      <c r="AO7" s="3"/>
      <c r="AP7" s="3">
        <v>25</v>
      </c>
      <c r="AQ7" s="3">
        <v>3</v>
      </c>
      <c r="AR7" s="3" t="s">
        <v>25</v>
      </c>
      <c r="AS7" s="14">
        <f>275*1.25</f>
        <v>343.75</v>
      </c>
      <c r="AT7" s="15">
        <f>SUM(E7,I7,M7,U7,AK7,AS7)</f>
        <v>4464.75</v>
      </c>
    </row>
    <row r="8" spans="1:46" x14ac:dyDescent="0.25">
      <c r="A8" t="s">
        <v>58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>
        <v>24</v>
      </c>
      <c r="S8" s="3">
        <v>5</v>
      </c>
      <c r="T8" s="3" t="s">
        <v>54</v>
      </c>
      <c r="U8" s="3">
        <f>750*1.24</f>
        <v>930</v>
      </c>
      <c r="V8" s="3"/>
      <c r="W8" s="3"/>
      <c r="X8" s="3"/>
      <c r="Y8" s="3"/>
      <c r="Z8" s="3">
        <v>8</v>
      </c>
      <c r="AA8" s="3">
        <v>5</v>
      </c>
      <c r="AB8" s="3" t="s">
        <v>59</v>
      </c>
      <c r="AC8" s="3">
        <f>1250*1.08</f>
        <v>1350</v>
      </c>
      <c r="AD8" s="3"/>
      <c r="AE8" s="3"/>
      <c r="AF8" s="3"/>
      <c r="AG8" s="3"/>
      <c r="AH8" s="3"/>
      <c r="AI8" s="3"/>
      <c r="AJ8" s="3"/>
      <c r="AK8" s="3"/>
      <c r="AL8" s="3">
        <v>18</v>
      </c>
      <c r="AM8" s="3">
        <v>4</v>
      </c>
      <c r="AN8" s="3" t="s">
        <v>54</v>
      </c>
      <c r="AO8" s="3">
        <f>700*1.18</f>
        <v>826</v>
      </c>
      <c r="AP8" s="3"/>
      <c r="AQ8" s="3"/>
      <c r="AR8" s="3"/>
      <c r="AS8" s="3"/>
      <c r="AT8" s="10">
        <f>U8+AC8+AO8</f>
        <v>3106</v>
      </c>
    </row>
    <row r="9" spans="1:46" x14ac:dyDescent="0.25">
      <c r="A9" t="s">
        <v>44</v>
      </c>
      <c r="B9" s="3">
        <v>12</v>
      </c>
      <c r="C9" s="3">
        <v>3</v>
      </c>
      <c r="D9" s="3" t="s">
        <v>19</v>
      </c>
      <c r="E9" s="3">
        <f>650*1.12</f>
        <v>728.00000000000011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>
        <v>14</v>
      </c>
      <c r="AI9" s="3">
        <v>4</v>
      </c>
      <c r="AJ9" s="3" t="s">
        <v>19</v>
      </c>
      <c r="AK9" s="3">
        <f>700*1.14</f>
        <v>797.99999999999989</v>
      </c>
      <c r="AL9" s="3"/>
      <c r="AM9" s="3"/>
      <c r="AN9" s="3"/>
      <c r="AO9" s="3"/>
      <c r="AP9" s="3"/>
      <c r="AQ9" s="3"/>
      <c r="AR9" s="3"/>
      <c r="AS9" s="3"/>
      <c r="AT9" s="10">
        <f>E9+AK9</f>
        <v>1526</v>
      </c>
    </row>
    <row r="10" spans="1:46" x14ac:dyDescent="0.25">
      <c r="A10" t="s">
        <v>36</v>
      </c>
      <c r="B10" s="3"/>
      <c r="C10" s="3"/>
      <c r="D10" s="3"/>
      <c r="E10" s="3"/>
      <c r="F10" s="3">
        <v>42</v>
      </c>
      <c r="G10" s="3">
        <v>3</v>
      </c>
      <c r="H10" s="3" t="s">
        <v>4</v>
      </c>
      <c r="I10" s="3">
        <f>400*1.42</f>
        <v>568</v>
      </c>
      <c r="J10" s="3">
        <v>38</v>
      </c>
      <c r="K10" s="3">
        <v>3</v>
      </c>
      <c r="L10" s="3" t="s">
        <v>21</v>
      </c>
      <c r="M10" s="3">
        <f>400*1.38</f>
        <v>552</v>
      </c>
      <c r="N10" s="3">
        <v>14</v>
      </c>
      <c r="O10" s="3">
        <v>2</v>
      </c>
      <c r="P10" s="3" t="s">
        <v>21</v>
      </c>
      <c r="Q10" s="3">
        <f>350*1.14</f>
        <v>398.99999999999994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10">
        <f>SUM(I10,M10,Q10)</f>
        <v>1519</v>
      </c>
    </row>
    <row r="11" spans="1:46" x14ac:dyDescent="0.25">
      <c r="A11" t="s">
        <v>51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>
        <v>8</v>
      </c>
      <c r="AA11" s="3">
        <v>4</v>
      </c>
      <c r="AB11" s="3" t="s">
        <v>54</v>
      </c>
      <c r="AC11" s="3">
        <f>700*1.08</f>
        <v>756</v>
      </c>
      <c r="AD11" s="3"/>
      <c r="AE11" s="3"/>
      <c r="AF11" s="3"/>
      <c r="AG11" s="3"/>
      <c r="AH11" s="3">
        <v>14</v>
      </c>
      <c r="AI11" s="3">
        <v>2</v>
      </c>
      <c r="AJ11" s="3" t="s">
        <v>14</v>
      </c>
      <c r="AK11" s="3">
        <f>600*1.14</f>
        <v>683.99999999999989</v>
      </c>
      <c r="AL11" s="3"/>
      <c r="AM11" s="3"/>
      <c r="AN11" s="3"/>
      <c r="AO11" s="3"/>
      <c r="AP11" s="3"/>
      <c r="AQ11" s="3"/>
      <c r="AR11" s="3"/>
      <c r="AS11" s="3"/>
      <c r="AT11" s="10">
        <f>AC11+AK11</f>
        <v>1440</v>
      </c>
    </row>
    <row r="12" spans="1:46" x14ac:dyDescent="0.25">
      <c r="A12" t="s">
        <v>61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>
        <v>20</v>
      </c>
      <c r="W12" s="3">
        <v>5</v>
      </c>
      <c r="X12" s="3" t="s">
        <v>54</v>
      </c>
      <c r="Y12" s="3">
        <f>750*1.2</f>
        <v>900</v>
      </c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10">
        <f>Y12</f>
        <v>900</v>
      </c>
    </row>
    <row r="13" spans="1:46" x14ac:dyDescent="0.25">
      <c r="A13" t="s">
        <v>50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>
        <v>16</v>
      </c>
      <c r="AE13" s="3">
        <v>3</v>
      </c>
      <c r="AF13" s="3" t="s">
        <v>21</v>
      </c>
      <c r="AG13" s="3">
        <f>400*1.16</f>
        <v>463.99999999999994</v>
      </c>
      <c r="AH13" s="3">
        <v>14</v>
      </c>
      <c r="AI13" s="3">
        <v>2</v>
      </c>
      <c r="AJ13" s="3" t="s">
        <v>57</v>
      </c>
      <c r="AK13" s="14">
        <f>225*1.14</f>
        <v>256.5</v>
      </c>
      <c r="AL13" s="14"/>
      <c r="AM13" s="14"/>
      <c r="AN13" s="14"/>
      <c r="AO13" s="14"/>
      <c r="AP13" s="14">
        <v>25</v>
      </c>
      <c r="AQ13" s="14">
        <v>3</v>
      </c>
      <c r="AR13" s="14" t="s">
        <v>42</v>
      </c>
      <c r="AS13" s="14">
        <f>150*1.25</f>
        <v>187.5</v>
      </c>
      <c r="AT13" s="15">
        <f>AG13+AK13+AS13</f>
        <v>908</v>
      </c>
    </row>
    <row r="14" spans="1:46" x14ac:dyDescent="0.25">
      <c r="A14" t="s">
        <v>47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>
        <v>24</v>
      </c>
      <c r="S14" s="3">
        <v>4</v>
      </c>
      <c r="T14" s="3" t="s">
        <v>48</v>
      </c>
      <c r="U14" s="3">
        <f>250*1.24</f>
        <v>310</v>
      </c>
      <c r="V14" s="3">
        <v>20</v>
      </c>
      <c r="W14" s="3">
        <v>1</v>
      </c>
      <c r="X14" s="3" t="s">
        <v>42</v>
      </c>
      <c r="Y14" s="3">
        <f>50*1.2</f>
        <v>60</v>
      </c>
      <c r="Z14" s="3"/>
      <c r="AA14" s="3"/>
      <c r="AB14" s="3"/>
      <c r="AC14" s="3"/>
      <c r="AD14" s="3"/>
      <c r="AE14" s="3"/>
      <c r="AF14" s="3"/>
      <c r="AG14" s="3"/>
      <c r="AH14" s="3">
        <v>14</v>
      </c>
      <c r="AI14" s="3">
        <v>1</v>
      </c>
      <c r="AJ14" s="3" t="s">
        <v>27</v>
      </c>
      <c r="AK14" s="14">
        <f>175*1.14</f>
        <v>199.49999999999997</v>
      </c>
      <c r="AL14" s="14"/>
      <c r="AM14" s="14"/>
      <c r="AN14" s="14"/>
      <c r="AO14" s="14"/>
      <c r="AP14" s="14"/>
      <c r="AQ14" s="14"/>
      <c r="AR14" s="14"/>
      <c r="AS14" s="14"/>
      <c r="AT14" s="15">
        <f>U14+Y14+AK14</f>
        <v>569.5</v>
      </c>
    </row>
    <row r="15" spans="1:46" x14ac:dyDescent="0.25">
      <c r="A15" t="s">
        <v>55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>
        <v>20</v>
      </c>
      <c r="W15" s="3">
        <v>3</v>
      </c>
      <c r="X15" s="3" t="s">
        <v>25</v>
      </c>
      <c r="Y15" s="3">
        <f>275*1.2</f>
        <v>330</v>
      </c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10">
        <f>Y15</f>
        <v>330</v>
      </c>
    </row>
    <row r="16" spans="1:46" x14ac:dyDescent="0.2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10"/>
    </row>
    <row r="17" spans="1:46" x14ac:dyDescent="0.2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10"/>
    </row>
    <row r="18" spans="1:46" x14ac:dyDescent="0.25">
      <c r="B18" s="10"/>
      <c r="C18" s="10"/>
      <c r="D18" s="10"/>
      <c r="E18" s="10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10"/>
    </row>
    <row r="20" spans="1:46" x14ac:dyDescent="0.25">
      <c r="A20" s="4" t="s">
        <v>6</v>
      </c>
      <c r="B20" s="4"/>
      <c r="C20" s="4"/>
      <c r="D20" s="4"/>
      <c r="E20" s="4"/>
      <c r="F20" s="5"/>
      <c r="G20" s="5"/>
      <c r="H20" s="5"/>
      <c r="I20" s="5"/>
      <c r="J20" s="5"/>
      <c r="K20" s="5"/>
      <c r="L20" s="5"/>
      <c r="M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</row>
    <row r="22" spans="1:46" x14ac:dyDescent="0.25">
      <c r="A22" s="4" t="s">
        <v>7</v>
      </c>
      <c r="B22" s="4"/>
      <c r="C22" s="4"/>
      <c r="D22" s="4"/>
      <c r="E22" s="4"/>
    </row>
    <row r="24" spans="1:46" x14ac:dyDescent="0.25">
      <c r="A24" s="4" t="s">
        <v>8</v>
      </c>
      <c r="B24" s="4"/>
      <c r="C24" s="4"/>
      <c r="D24" s="4"/>
      <c r="E24" s="4"/>
    </row>
    <row r="26" spans="1:46" ht="15.75" thickBot="1" x14ac:dyDescent="0.3"/>
    <row r="27" spans="1:46" ht="15.75" thickBot="1" x14ac:dyDescent="0.3">
      <c r="A27" s="45" t="s">
        <v>9</v>
      </c>
      <c r="B27" s="47"/>
      <c r="C27" s="11"/>
      <c r="D27" s="11"/>
      <c r="E27" s="42" t="s">
        <v>10</v>
      </c>
      <c r="F27" s="43"/>
      <c r="G27" s="43"/>
      <c r="H27" s="43"/>
      <c r="I27" s="43"/>
      <c r="J27" s="43"/>
      <c r="K27" s="44"/>
      <c r="M27" s="45" t="s">
        <v>10</v>
      </c>
      <c r="N27" s="46"/>
      <c r="O27" s="47"/>
    </row>
    <row r="28" spans="1:46" ht="30.75" thickBot="1" x14ac:dyDescent="0.3">
      <c r="A28" s="6" t="s">
        <v>5</v>
      </c>
      <c r="B28" s="7" t="s">
        <v>11</v>
      </c>
      <c r="C28" s="5"/>
      <c r="E28" s="24" t="s">
        <v>12</v>
      </c>
      <c r="F28" s="25"/>
      <c r="G28" s="25"/>
      <c r="H28" s="25"/>
      <c r="I28" s="25"/>
      <c r="J28" s="25"/>
      <c r="K28" s="26"/>
      <c r="M28" s="27" t="s">
        <v>13</v>
      </c>
      <c r="N28" s="28"/>
      <c r="O28" s="29"/>
    </row>
    <row r="29" spans="1:46" ht="30.75" thickBot="1" x14ac:dyDescent="0.3">
      <c r="A29" s="6" t="s">
        <v>14</v>
      </c>
      <c r="B29" s="7" t="s">
        <v>15</v>
      </c>
      <c r="C29" s="5"/>
      <c r="E29" s="18" t="s">
        <v>16</v>
      </c>
      <c r="F29" s="19"/>
      <c r="G29" s="19"/>
      <c r="H29" s="19"/>
      <c r="I29" s="19"/>
      <c r="J29" s="20"/>
      <c r="K29" s="8" t="s">
        <v>11</v>
      </c>
      <c r="M29" s="18" t="s">
        <v>16</v>
      </c>
      <c r="N29" s="20"/>
      <c r="O29" s="8" t="s">
        <v>11</v>
      </c>
    </row>
    <row r="30" spans="1:46" ht="30.75" thickBot="1" x14ac:dyDescent="0.3">
      <c r="A30" s="6" t="s">
        <v>4</v>
      </c>
      <c r="B30" s="7" t="s">
        <v>17</v>
      </c>
      <c r="C30" s="5"/>
      <c r="E30" s="18" t="s">
        <v>18</v>
      </c>
      <c r="F30" s="19"/>
      <c r="G30" s="19"/>
      <c r="H30" s="19"/>
      <c r="I30" s="19"/>
      <c r="J30" s="20"/>
      <c r="K30" s="7" t="s">
        <v>15</v>
      </c>
      <c r="M30" s="18" t="s">
        <v>18</v>
      </c>
      <c r="N30" s="20"/>
      <c r="O30" s="7" t="s">
        <v>15</v>
      </c>
    </row>
    <row r="31" spans="1:46" ht="30.75" thickBot="1" x14ac:dyDescent="0.3">
      <c r="A31" s="6" t="s">
        <v>19</v>
      </c>
      <c r="B31" s="7" t="s">
        <v>15</v>
      </c>
      <c r="C31" s="5"/>
      <c r="E31" s="18" t="s">
        <v>20</v>
      </c>
      <c r="F31" s="19"/>
      <c r="G31" s="19"/>
      <c r="H31" s="19"/>
      <c r="I31" s="19"/>
      <c r="J31" s="20"/>
      <c r="K31" s="7" t="s">
        <v>15</v>
      </c>
      <c r="M31" s="18" t="s">
        <v>20</v>
      </c>
      <c r="N31" s="20"/>
      <c r="O31" s="7" t="s">
        <v>17</v>
      </c>
    </row>
    <row r="32" spans="1:46" ht="30.75" thickBot="1" x14ac:dyDescent="0.3">
      <c r="A32" s="6" t="s">
        <v>21</v>
      </c>
      <c r="B32" s="7" t="s">
        <v>17</v>
      </c>
      <c r="C32" s="5"/>
      <c r="E32" s="18" t="s">
        <v>22</v>
      </c>
      <c r="F32" s="19"/>
      <c r="G32" s="19"/>
      <c r="H32" s="19"/>
      <c r="I32" s="19"/>
      <c r="J32" s="20"/>
      <c r="K32" s="7" t="s">
        <v>17</v>
      </c>
      <c r="M32" s="18" t="s">
        <v>22</v>
      </c>
      <c r="N32" s="20"/>
      <c r="O32" s="7" t="s">
        <v>17</v>
      </c>
    </row>
    <row r="33" spans="1:45" ht="30.75" thickBot="1" x14ac:dyDescent="0.3">
      <c r="A33" s="6" t="s">
        <v>23</v>
      </c>
      <c r="B33" s="7" t="s">
        <v>24</v>
      </c>
      <c r="C33" s="5"/>
      <c r="E33" s="21" t="s">
        <v>25</v>
      </c>
      <c r="F33" s="22"/>
      <c r="G33" s="22"/>
      <c r="H33" s="22"/>
      <c r="I33" s="22"/>
      <c r="J33" s="23"/>
      <c r="K33" s="7" t="s">
        <v>24</v>
      </c>
      <c r="M33" s="18" t="s">
        <v>25</v>
      </c>
      <c r="N33" s="20"/>
      <c r="O33" s="7" t="s">
        <v>24</v>
      </c>
    </row>
    <row r="34" spans="1:45" ht="29.45" customHeight="1" thickBot="1" x14ac:dyDescent="0.3">
      <c r="A34" s="6" t="s">
        <v>26</v>
      </c>
      <c r="B34" s="7" t="s">
        <v>17</v>
      </c>
      <c r="C34" s="5"/>
      <c r="E34" s="60"/>
      <c r="F34" s="60"/>
      <c r="G34" s="60"/>
      <c r="H34" s="60"/>
      <c r="I34" s="60"/>
      <c r="J34" s="60"/>
      <c r="K34" s="60"/>
      <c r="M34" s="61" t="s">
        <v>35</v>
      </c>
      <c r="N34" s="61"/>
      <c r="O34" s="61"/>
    </row>
    <row r="35" spans="1:45" ht="30.75" thickBot="1" x14ac:dyDescent="0.3">
      <c r="A35" s="6" t="s">
        <v>27</v>
      </c>
      <c r="B35" s="7" t="s">
        <v>24</v>
      </c>
      <c r="C35" s="5"/>
      <c r="D35" s="9"/>
      <c r="M35" s="62"/>
      <c r="N35" s="62"/>
      <c r="O35" s="62"/>
    </row>
    <row r="36" spans="1:45" ht="15" customHeight="1" thickBot="1" x14ac:dyDescent="0.3">
      <c r="A36" s="6" t="s">
        <v>28</v>
      </c>
      <c r="B36" s="7" t="s">
        <v>29</v>
      </c>
      <c r="M36" s="62"/>
      <c r="N36" s="62"/>
      <c r="O36" s="62"/>
    </row>
    <row r="37" spans="1:45" ht="30.75" thickBot="1" x14ac:dyDescent="0.3">
      <c r="A37" s="6" t="s">
        <v>30</v>
      </c>
      <c r="B37" s="7" t="s">
        <v>24</v>
      </c>
      <c r="M37" s="62"/>
      <c r="N37" s="62"/>
      <c r="O37" s="62"/>
    </row>
    <row r="38" spans="1:45" ht="15.75" thickBot="1" x14ac:dyDescent="0.3">
      <c r="A38" s="6" t="s">
        <v>31</v>
      </c>
      <c r="B38" s="7" t="s">
        <v>29</v>
      </c>
    </row>
    <row r="39" spans="1:45" ht="15.75" thickBot="1" x14ac:dyDescent="0.3"/>
    <row r="40" spans="1:45" x14ac:dyDescent="0.25">
      <c r="A40" s="51" t="s">
        <v>32</v>
      </c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</row>
    <row r="41" spans="1:45" x14ac:dyDescent="0.25">
      <c r="A41" s="54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6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</row>
    <row r="42" spans="1:45" x14ac:dyDescent="0.25">
      <c r="A42" s="54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6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</row>
    <row r="43" spans="1:45" x14ac:dyDescent="0.25">
      <c r="A43" s="54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6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</row>
    <row r="44" spans="1:45" ht="15.75" thickBot="1" x14ac:dyDescent="0.3">
      <c r="A44" s="57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9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</row>
  </sheetData>
  <sortState xmlns:xlrd2="http://schemas.microsoft.com/office/spreadsheetml/2017/richdata2" ref="A7:AT15">
    <sortCondition descending="1" ref="AT7:AT15"/>
  </sortState>
  <mergeCells count="31">
    <mergeCell ref="AP4:AS5"/>
    <mergeCell ref="AL4:AO5"/>
    <mergeCell ref="AH4:AK5"/>
    <mergeCell ref="Z4:AC5"/>
    <mergeCell ref="V4:Y5"/>
    <mergeCell ref="A40:U44"/>
    <mergeCell ref="E34:K34"/>
    <mergeCell ref="M34:O37"/>
    <mergeCell ref="E29:J29"/>
    <mergeCell ref="M29:N29"/>
    <mergeCell ref="E30:J30"/>
    <mergeCell ref="M30:N30"/>
    <mergeCell ref="E31:J31"/>
    <mergeCell ref="M31:N31"/>
    <mergeCell ref="AD4:AG5"/>
    <mergeCell ref="B2:AT3"/>
    <mergeCell ref="E32:J32"/>
    <mergeCell ref="M32:N32"/>
    <mergeCell ref="E33:J33"/>
    <mergeCell ref="M33:N33"/>
    <mergeCell ref="E28:K28"/>
    <mergeCell ref="M28:O28"/>
    <mergeCell ref="N4:Q5"/>
    <mergeCell ref="F4:I5"/>
    <mergeCell ref="J4:M5"/>
    <mergeCell ref="E27:K27"/>
    <mergeCell ref="M27:O27"/>
    <mergeCell ref="AT4:AT5"/>
    <mergeCell ref="B4:E5"/>
    <mergeCell ref="A27:B27"/>
    <mergeCell ref="R4:U5"/>
  </mergeCells>
  <pageMargins left="0.70866141732283472" right="0.70866141732283472" top="0.74803149606299213" bottom="0.74803149606299213" header="0.31496062992125984" footer="0.31496062992125984"/>
  <pageSetup scale="2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</dc:creator>
  <cp:lastModifiedBy>Émile Asselin</cp:lastModifiedBy>
  <cp:lastPrinted>2024-10-07T15:02:35Z</cp:lastPrinted>
  <dcterms:created xsi:type="dcterms:W3CDTF">2022-09-01T17:32:28Z</dcterms:created>
  <dcterms:modified xsi:type="dcterms:W3CDTF">2024-11-04T14:49:53Z</dcterms:modified>
</cp:coreProperties>
</file>